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/Users/stefania.montalti/Downloads/"/>
    </mc:Choice>
  </mc:AlternateContent>
  <xr:revisionPtr revIDLastSave="0" documentId="13_ncr:1_{2FB4D801-E251-2F45-8936-9C85AB712CDA}" xr6:coauthVersionLast="47" xr6:coauthVersionMax="47" xr10:uidLastSave="{00000000-0000-0000-0000-000000000000}"/>
  <bookViews>
    <workbookView xWindow="12940" yWindow="4560" windowWidth="34000" windowHeight="212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39" i="1"/>
  <c r="I51" i="1"/>
  <c r="D51" i="1"/>
  <c r="I50" i="1"/>
  <c r="D50" i="1"/>
  <c r="I49" i="1"/>
  <c r="J49" i="1" s="1"/>
  <c r="D49" i="1"/>
  <c r="I48" i="1"/>
  <c r="J48" i="1" s="1"/>
  <c r="D48" i="1"/>
  <c r="I47" i="1"/>
  <c r="D47" i="1"/>
  <c r="I46" i="1"/>
  <c r="D46" i="1"/>
  <c r="I45" i="1"/>
  <c r="D45" i="1"/>
  <c r="E45" i="1" s="1"/>
  <c r="I44" i="1"/>
  <c r="J44" i="1" s="1"/>
  <c r="D44" i="1"/>
  <c r="E44" i="1" s="1"/>
  <c r="I43" i="1"/>
  <c r="D43" i="1"/>
  <c r="E43" i="1" s="1"/>
  <c r="I42" i="1"/>
  <c r="D42" i="1"/>
  <c r="E42" i="1" s="1"/>
  <c r="I41" i="1"/>
  <c r="J41" i="1" s="1"/>
  <c r="D41" i="1"/>
  <c r="I40" i="1"/>
  <c r="D40" i="1"/>
  <c r="J23" i="1"/>
  <c r="J24" i="1"/>
  <c r="J25" i="1"/>
  <c r="J51" i="1" l="1"/>
  <c r="E51" i="1"/>
  <c r="E50" i="1"/>
  <c r="E47" i="1"/>
  <c r="L47" i="1" s="1"/>
  <c r="J46" i="1"/>
  <c r="J43" i="1"/>
  <c r="L43" i="1" s="1"/>
  <c r="J50" i="1"/>
  <c r="J42" i="1"/>
  <c r="L42" i="1" s="1"/>
  <c r="L44" i="1"/>
  <c r="J45" i="1"/>
  <c r="L45" i="1" s="1"/>
  <c r="J47" i="1"/>
  <c r="E41" i="1"/>
  <c r="L41" i="1" s="1"/>
  <c r="E49" i="1"/>
  <c r="L49" i="1" s="1"/>
  <c r="E46" i="1"/>
  <c r="E48" i="1"/>
  <c r="L48" i="1" s="1"/>
  <c r="L13" i="1"/>
  <c r="L51" i="1" l="1"/>
  <c r="L50" i="1"/>
  <c r="L46" i="1"/>
  <c r="I38" i="1"/>
  <c r="J40" i="1" s="1"/>
  <c r="J52" i="1" s="1"/>
  <c r="D38" i="1"/>
  <c r="I37" i="1"/>
  <c r="D37" i="1"/>
  <c r="I36" i="1"/>
  <c r="J36" i="1" s="1"/>
  <c r="D36" i="1"/>
  <c r="E37" i="1" s="1"/>
  <c r="I35" i="1"/>
  <c r="D35" i="1"/>
  <c r="I34" i="1"/>
  <c r="D34" i="1"/>
  <c r="I33" i="1"/>
  <c r="D33" i="1"/>
  <c r="I32" i="1"/>
  <c r="D32" i="1"/>
  <c r="J31" i="1"/>
  <c r="I31" i="1"/>
  <c r="D31" i="1"/>
  <c r="I30" i="1"/>
  <c r="D30" i="1"/>
  <c r="I29" i="1"/>
  <c r="D29" i="1"/>
  <c r="E29" i="1" s="1"/>
  <c r="I28" i="1"/>
  <c r="J28" i="1" s="1"/>
  <c r="D28" i="1"/>
  <c r="I27" i="1"/>
  <c r="J27" i="1" s="1"/>
  <c r="D27" i="1"/>
  <c r="L11" i="1"/>
  <c r="E38" i="1" l="1"/>
  <c r="E40" i="1"/>
  <c r="E36" i="1"/>
  <c r="L36" i="1"/>
  <c r="J35" i="1"/>
  <c r="J34" i="1"/>
  <c r="L34" i="1" s="1"/>
  <c r="E33" i="1"/>
  <c r="E34" i="1"/>
  <c r="E32" i="1"/>
  <c r="J32" i="1"/>
  <c r="L32" i="1" s="1"/>
  <c r="E30" i="1"/>
  <c r="E28" i="1"/>
  <c r="L28" i="1"/>
  <c r="J30" i="1"/>
  <c r="J38" i="1"/>
  <c r="L38" i="1"/>
  <c r="E27" i="1"/>
  <c r="J29" i="1"/>
  <c r="E31" i="1"/>
  <c r="L31" i="1" s="1"/>
  <c r="J33" i="1"/>
  <c r="L33" i="1" s="1"/>
  <c r="E35" i="1"/>
  <c r="L35" i="1" s="1"/>
  <c r="J37" i="1"/>
  <c r="L37" i="1" s="1"/>
  <c r="E13" i="1"/>
  <c r="J12" i="1"/>
  <c r="L40" i="1" l="1"/>
  <c r="L52" i="1" s="1"/>
  <c r="E52" i="1"/>
  <c r="L30" i="1"/>
  <c r="J39" i="1"/>
  <c r="L29" i="1"/>
  <c r="L27" i="1"/>
  <c r="I12" i="1"/>
  <c r="D9" i="1"/>
  <c r="D10" i="1"/>
  <c r="D11" i="1"/>
  <c r="E11" i="1"/>
  <c r="J11" i="1"/>
  <c r="I11" i="1"/>
  <c r="J10" i="1"/>
  <c r="I25" i="1"/>
  <c r="D25" i="1"/>
  <c r="I24" i="1"/>
  <c r="D24" i="1"/>
  <c r="I23" i="1"/>
  <c r="D23" i="1"/>
  <c r="I22" i="1"/>
  <c r="D22" i="1"/>
  <c r="I21" i="1"/>
  <c r="J22" i="1" s="1"/>
  <c r="D21" i="1"/>
  <c r="I20" i="1"/>
  <c r="J20" i="1" s="1"/>
  <c r="D20" i="1"/>
  <c r="E21" i="1" s="1"/>
  <c r="I19" i="1"/>
  <c r="D19" i="1"/>
  <c r="I18" i="1"/>
  <c r="J19" i="1" s="1"/>
  <c r="D18" i="1"/>
  <c r="I17" i="1"/>
  <c r="D17" i="1"/>
  <c r="I16" i="1"/>
  <c r="J17" i="1" s="1"/>
  <c r="D16" i="1"/>
  <c r="I15" i="1"/>
  <c r="J16" i="1" s="1"/>
  <c r="D15" i="1"/>
  <c r="I14" i="1"/>
  <c r="D14" i="1"/>
  <c r="D12" i="1"/>
  <c r="I10" i="1"/>
  <c r="I9" i="1"/>
  <c r="J9" i="1" s="1"/>
  <c r="E9" i="1"/>
  <c r="E25" i="1" l="1"/>
  <c r="L25" i="1" s="1"/>
  <c r="E24" i="1"/>
  <c r="L39" i="1"/>
  <c r="E23" i="1"/>
  <c r="E22" i="1"/>
  <c r="J21" i="1"/>
  <c r="L21" i="1" s="1"/>
  <c r="E20" i="1"/>
  <c r="E19" i="1"/>
  <c r="J18" i="1"/>
  <c r="L18" i="1" s="1"/>
  <c r="E18" i="1"/>
  <c r="E17" i="1"/>
  <c r="E16" i="1"/>
  <c r="J15" i="1"/>
  <c r="E15" i="1"/>
  <c r="J14" i="1"/>
  <c r="E14" i="1"/>
  <c r="E12" i="1"/>
  <c r="E10" i="1"/>
  <c r="L22" i="1"/>
  <c r="L17" i="1"/>
  <c r="L20" i="1"/>
  <c r="L19" i="1"/>
  <c r="J26" i="1" l="1"/>
  <c r="L12" i="1"/>
  <c r="L10" i="1"/>
  <c r="L15" i="1"/>
  <c r="L16" i="1"/>
  <c r="L24" i="1"/>
  <c r="L23" i="1"/>
  <c r="L14" i="1"/>
  <c r="L26" i="1" l="1"/>
  <c r="J13" i="1"/>
</calcChain>
</file>

<file path=xl/sharedStrings.xml><?xml version="1.0" encoding="utf-8"?>
<sst xmlns="http://schemas.openxmlformats.org/spreadsheetml/2006/main" count="31" uniqueCount="26">
  <si>
    <t>Nome cliente</t>
  </si>
  <si>
    <t>kWp installatti</t>
  </si>
  <si>
    <t>Data di allaccio</t>
  </si>
  <si>
    <t>Data</t>
  </si>
  <si>
    <t>Totale</t>
  </si>
  <si>
    <t>Matricola</t>
  </si>
  <si>
    <t>costante</t>
  </si>
  <si>
    <t>2.8.0</t>
  </si>
  <si>
    <t>Parziale energia immessa in rete [kWh]</t>
  </si>
  <si>
    <t>Parziale autoconsumata [kWh]</t>
  </si>
  <si>
    <t>CONTATORE SCAMBIO</t>
  </si>
  <si>
    <t>Parziale energia prodotta [kWh]</t>
  </si>
  <si>
    <t>CONTATORE PRODUZIONE</t>
  </si>
  <si>
    <t>Totale energia prodotta 2021</t>
  </si>
  <si>
    <t>Totale energia immessa 2021</t>
  </si>
  <si>
    <t>Totale energia prodotta 2022</t>
  </si>
  <si>
    <t>Totale energia immessa 2022</t>
  </si>
  <si>
    <t>Cepi S.P.A.</t>
  </si>
  <si>
    <t>600116517</t>
  </si>
  <si>
    <t>84619752</t>
  </si>
  <si>
    <t>Allaccio 27/10/2021</t>
  </si>
  <si>
    <t>Totale kwh</t>
  </si>
  <si>
    <t>Totale energia prodotta 2023</t>
  </si>
  <si>
    <t>Totale energia immessa 2023</t>
  </si>
  <si>
    <t>Totale energia prodotta 2024</t>
  </si>
  <si>
    <t>Totale energia immessa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</si>
</sst>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0" borderId="8" xfId="0" applyNumberFormat="1" applyBorder="1"/>
    <xf numFmtId="0" fontId="2" fillId="0" borderId="5" xfId="0" applyFont="1" applyBorder="1"/>
    <xf numFmtId="0" fontId="2" fillId="0" borderId="10" xfId="0" applyFont="1" applyBorder="1"/>
    <xf numFmtId="0" fontId="1" fillId="3" borderId="0" xfId="0" applyFont="1" applyFill="1"/>
    <xf numFmtId="0" fontId="0" fillId="3" borderId="0" xfId="0" applyFill="1"/>
    <xf numFmtId="0" fontId="2" fillId="0" borderId="0" xfId="0" applyFont="1"/>
    <xf numFmtId="14" fontId="2" fillId="0" borderId="0" xfId="0" applyNumberFormat="1" applyFont="1"/>
    <xf numFmtId="0" fontId="2" fillId="0" borderId="18" xfId="0" applyFont="1" applyBorder="1"/>
    <xf numFmtId="0" fontId="3" fillId="3" borderId="19" xfId="0" applyFont="1" applyFill="1" applyBorder="1"/>
    <xf numFmtId="0" fontId="2" fillId="0" borderId="20" xfId="0" applyFont="1" applyBorder="1"/>
    <xf numFmtId="14" fontId="0" fillId="0" borderId="10" xfId="0" applyNumberFormat="1" applyBorder="1"/>
    <xf numFmtId="0" fontId="2" fillId="0" borderId="0" xfId="0" applyFont="1" applyAlignment="1">
      <alignment horizontal="right"/>
    </xf>
    <xf numFmtId="0" fontId="2" fillId="0" borderId="15" xfId="0" applyFont="1" applyBorder="1"/>
    <xf numFmtId="0" fontId="1" fillId="3" borderId="4" xfId="0" applyFont="1" applyFill="1" applyBorder="1"/>
    <xf numFmtId="0" fontId="1" fillId="3" borderId="11" xfId="0" applyFont="1" applyFill="1" applyBorder="1"/>
    <xf numFmtId="0" fontId="0" fillId="0" borderId="4" xfId="0" applyBorder="1"/>
    <xf numFmtId="0" fontId="4" fillId="0" borderId="0" xfId="0" applyFont="1"/>
    <xf numFmtId="14" fontId="0" fillId="0" borderId="5" xfId="0" applyNumberFormat="1" applyBorder="1"/>
    <xf numFmtId="0" fontId="1" fillId="3" borderId="6" xfId="0" applyFont="1" applyFill="1" applyBorder="1"/>
    <xf numFmtId="0" fontId="0" fillId="0" borderId="6" xfId="0" applyBorder="1"/>
    <xf numFmtId="0" fontId="0" fillId="0" borderId="11" xfId="0" applyBorder="1"/>
    <xf numFmtId="4" fontId="0" fillId="0" borderId="4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4" fontId="0" fillId="0" borderId="7" xfId="0" applyNumberFormat="1" applyBorder="1"/>
    <xf numFmtId="4" fontId="0" fillId="0" borderId="6" xfId="0" applyNumberFormat="1" applyBorder="1"/>
    <xf numFmtId="4" fontId="0" fillId="0" borderId="12" xfId="0" applyNumberFormat="1" applyBorder="1"/>
    <xf numFmtId="4" fontId="0" fillId="0" borderId="25" xfId="0" applyNumberFormat="1" applyBorder="1"/>
    <xf numFmtId="0" fontId="2" fillId="0" borderId="1" xfId="0" applyFont="1" applyBorder="1"/>
    <xf numFmtId="4" fontId="0" fillId="0" borderId="21" xfId="0" applyNumberFormat="1" applyBorder="1"/>
    <xf numFmtId="4" fontId="0" fillId="0" borderId="17" xfId="0" applyNumberFormat="1" applyBorder="1"/>
    <xf numFmtId="4" fontId="2" fillId="0" borderId="22" xfId="0" applyNumberFormat="1" applyFont="1" applyBorder="1"/>
    <xf numFmtId="164" fontId="1" fillId="3" borderId="4" xfId="0" applyNumberFormat="1" applyFont="1" applyFill="1" applyBorder="1"/>
    <xf numFmtId="164" fontId="1" fillId="3" borderId="11" xfId="0" applyNumberFormat="1" applyFont="1" applyFill="1" applyBorder="1"/>
    <xf numFmtId="4" fontId="2" fillId="0" borderId="15" xfId="0" applyNumberFormat="1" applyFont="1" applyBorder="1"/>
    <xf numFmtId="4" fontId="0" fillId="0" borderId="26" xfId="0" applyNumberFormat="1" applyBorder="1"/>
    <xf numFmtId="4" fontId="0" fillId="0" borderId="0" xfId="0" applyNumberFormat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6" xfId="0" quotePrefix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4" xfId="0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N52"/>
  <sheetViews>
    <sheetView tabSelected="1" zoomScale="110" zoomScaleNormal="110" workbookViewId="0">
      <selection activeCell="O49" sqref="N49:O49"/>
    </sheetView>
  </sheetViews>
  <sheetFormatPr baseColWidth="10" defaultColWidth="8.83203125" defaultRowHeight="15" x14ac:dyDescent="0.2"/>
  <cols>
    <col min="1" max="1" width="14.33203125" bestFit="1" customWidth="1"/>
    <col min="2" max="2" width="20" bestFit="1" customWidth="1"/>
    <col min="3" max="4" width="10.83203125" customWidth="1"/>
    <col min="5" max="5" width="23.6640625" customWidth="1"/>
    <col min="7" max="7" width="18.6640625" customWidth="1"/>
    <col min="8" max="8" width="11.33203125" customWidth="1"/>
    <col min="9" max="9" width="21" customWidth="1"/>
    <col min="10" max="10" width="22.1640625" customWidth="1"/>
    <col min="12" max="12" width="18.1640625" customWidth="1"/>
    <col min="13" max="13" width="3.6640625" customWidth="1"/>
    <col min="14" max="14" width="14.83203125" customWidth="1"/>
  </cols>
  <sheetData>
    <row r="1" spans="1:12" x14ac:dyDescent="0.2">
      <c r="A1" t="s">
        <v>0</v>
      </c>
      <c r="B1" s="17" t="s">
        <v>17</v>
      </c>
      <c r="G1" s="4"/>
      <c r="H1" s="5"/>
      <c r="I1" s="5"/>
      <c r="J1" s="5"/>
    </row>
    <row r="2" spans="1:12" x14ac:dyDescent="0.2">
      <c r="A2" t="s">
        <v>1</v>
      </c>
      <c r="B2" s="6">
        <v>438.75</v>
      </c>
    </row>
    <row r="3" spans="1:12" x14ac:dyDescent="0.2">
      <c r="A3" t="s">
        <v>2</v>
      </c>
      <c r="B3" s="7">
        <v>44496</v>
      </c>
    </row>
    <row r="4" spans="1:12" ht="16" thickBot="1" x14ac:dyDescent="0.25"/>
    <row r="5" spans="1:12" ht="15.75" customHeight="1" thickBot="1" x14ac:dyDescent="0.25">
      <c r="B5" s="40" t="s">
        <v>12</v>
      </c>
      <c r="C5" s="41"/>
      <c r="D5" s="46"/>
      <c r="E5" s="38" t="s">
        <v>11</v>
      </c>
      <c r="G5" s="40" t="s">
        <v>10</v>
      </c>
      <c r="H5" s="41"/>
      <c r="I5" s="41"/>
      <c r="J5" s="38" t="s">
        <v>8</v>
      </c>
      <c r="L5" s="38" t="s">
        <v>9</v>
      </c>
    </row>
    <row r="6" spans="1:12" x14ac:dyDescent="0.2">
      <c r="B6" s="2" t="s">
        <v>5</v>
      </c>
      <c r="C6" s="42" t="s">
        <v>19</v>
      </c>
      <c r="D6" s="47"/>
      <c r="E6" s="39"/>
      <c r="G6" s="2" t="s">
        <v>5</v>
      </c>
      <c r="H6" s="42" t="s">
        <v>18</v>
      </c>
      <c r="I6" s="43"/>
      <c r="J6" s="39"/>
      <c r="L6" s="39"/>
    </row>
    <row r="7" spans="1:12" ht="16" thickBot="1" x14ac:dyDescent="0.25">
      <c r="B7" s="3" t="s">
        <v>6</v>
      </c>
      <c r="C7" s="44">
        <v>160</v>
      </c>
      <c r="D7" s="48"/>
      <c r="E7" s="39"/>
      <c r="G7" s="3" t="s">
        <v>6</v>
      </c>
      <c r="H7" s="44">
        <v>1500</v>
      </c>
      <c r="I7" s="45"/>
      <c r="J7" s="39"/>
      <c r="L7" s="39"/>
    </row>
    <row r="8" spans="1:12" x14ac:dyDescent="0.2">
      <c r="B8" s="8" t="s">
        <v>3</v>
      </c>
      <c r="C8" s="9" t="s">
        <v>7</v>
      </c>
      <c r="D8" s="10" t="s">
        <v>21</v>
      </c>
      <c r="E8" s="39"/>
      <c r="G8" s="29" t="s">
        <v>3</v>
      </c>
      <c r="H8" s="9" t="s">
        <v>7</v>
      </c>
      <c r="I8" s="10" t="s">
        <v>4</v>
      </c>
      <c r="J8" s="39"/>
      <c r="L8" s="39"/>
    </row>
    <row r="9" spans="1:12" x14ac:dyDescent="0.2">
      <c r="B9" s="1" t="s">
        <v>20</v>
      </c>
      <c r="C9" s="33">
        <v>1.0840000000000001</v>
      </c>
      <c r="D9" s="22">
        <f>C9*$C$7</f>
        <v>173.44</v>
      </c>
      <c r="E9" s="23">
        <f>D9</f>
        <v>173.44</v>
      </c>
      <c r="G9" s="1" t="s">
        <v>20</v>
      </c>
      <c r="H9" s="14">
        <v>0.21199999999999999</v>
      </c>
      <c r="I9" s="23">
        <f t="shared" ref="I9:I10" si="0">H9*$H$7</f>
        <v>318</v>
      </c>
      <c r="J9" s="27">
        <f>I9</f>
        <v>318</v>
      </c>
      <c r="L9" s="27"/>
    </row>
    <row r="10" spans="1:12" x14ac:dyDescent="0.2">
      <c r="B10" s="1">
        <v>44500</v>
      </c>
      <c r="C10" s="33">
        <v>20.157</v>
      </c>
      <c r="D10" s="22">
        <f>C10*$C$7</f>
        <v>3225.12</v>
      </c>
      <c r="E10" s="23">
        <f t="shared" ref="E10" si="1">D10-D9</f>
        <v>3051.68</v>
      </c>
      <c r="G10" s="1">
        <v>44500</v>
      </c>
      <c r="H10" s="14">
        <v>1.347</v>
      </c>
      <c r="I10" s="23">
        <f t="shared" si="0"/>
        <v>2020.5</v>
      </c>
      <c r="J10" s="27">
        <f>IF((I10-I9)&lt;0,0,(I10-I9))</f>
        <v>1702.5</v>
      </c>
      <c r="L10" s="27">
        <f t="shared" ref="L10:L12" si="2">E10-J10</f>
        <v>1349.1799999999998</v>
      </c>
    </row>
    <row r="11" spans="1:12" x14ac:dyDescent="0.2">
      <c r="B11" s="1">
        <v>44530</v>
      </c>
      <c r="C11" s="33">
        <v>127.676</v>
      </c>
      <c r="D11" s="22">
        <f>C11*$C$7</f>
        <v>20428.16</v>
      </c>
      <c r="E11" s="23">
        <f>IF((D11-D10)&lt;0,0,(D11-D10))</f>
        <v>17203.04</v>
      </c>
      <c r="G11" s="1">
        <v>44530</v>
      </c>
      <c r="H11" s="14">
        <v>3.3140000000000001</v>
      </c>
      <c r="I11" s="23">
        <f>H11*$H$7</f>
        <v>4971</v>
      </c>
      <c r="J11" s="27">
        <f>IF((I11-I10)&lt;0,0,(I11-I10))</f>
        <v>2950.5</v>
      </c>
      <c r="L11" s="27">
        <f>E11-J11</f>
        <v>14252.54</v>
      </c>
    </row>
    <row r="12" spans="1:12" ht="16" thickBot="1" x14ac:dyDescent="0.25">
      <c r="B12" s="11">
        <v>44561</v>
      </c>
      <c r="C12" s="34">
        <v>235.32499999999999</v>
      </c>
      <c r="D12" s="24">
        <f t="shared" ref="D12" si="3">C12*$C$7</f>
        <v>37652</v>
      </c>
      <c r="E12" s="31">
        <f>IF((D12-D11)&lt;0,0,(D12-D11))</f>
        <v>17223.84</v>
      </c>
      <c r="G12" s="11">
        <v>44561</v>
      </c>
      <c r="H12" s="15">
        <v>3.8660000000000001</v>
      </c>
      <c r="I12" s="30">
        <f>H12*$H$7</f>
        <v>5799</v>
      </c>
      <c r="J12" s="28">
        <f>IF((I12-I11)&lt;0,0,(I12-I11))</f>
        <v>828</v>
      </c>
      <c r="L12" s="27">
        <f t="shared" si="2"/>
        <v>16395.84</v>
      </c>
    </row>
    <row r="13" spans="1:12" ht="16" thickBot="1" x14ac:dyDescent="0.25">
      <c r="D13" s="12" t="s">
        <v>13</v>
      </c>
      <c r="E13" s="32">
        <f>SUM(E9:E12)</f>
        <v>37652</v>
      </c>
      <c r="I13" s="12" t="s">
        <v>14</v>
      </c>
      <c r="J13" s="13">
        <f>SUM(J9:J12)</f>
        <v>5799</v>
      </c>
      <c r="L13" s="35">
        <f>SUM(L9:L12)</f>
        <v>31997.56</v>
      </c>
    </row>
    <row r="14" spans="1:12" x14ac:dyDescent="0.2">
      <c r="B14" s="18">
        <v>44592</v>
      </c>
      <c r="C14" s="19">
        <v>394.17099999999999</v>
      </c>
      <c r="D14" s="26">
        <f t="shared" ref="D14:D25" si="4">C14*$C$7</f>
        <v>63067.360000000001</v>
      </c>
      <c r="E14" s="25">
        <f>IF((D14-D12)&lt;0,0,(D14-D12))</f>
        <v>25415.360000000001</v>
      </c>
      <c r="G14" s="18">
        <v>44592</v>
      </c>
      <c r="H14" s="19">
        <v>4.875</v>
      </c>
      <c r="I14" s="26">
        <f t="shared" ref="I14:I25" si="5">H14*$H$7</f>
        <v>7312.5</v>
      </c>
      <c r="J14" s="25">
        <f>IF((I14-I12)&lt;0,0,(I14-I12))</f>
        <v>1513.5</v>
      </c>
      <c r="L14" s="27">
        <f t="shared" ref="L14:L25" si="6">E14-J14</f>
        <v>23901.86</v>
      </c>
    </row>
    <row r="15" spans="1:12" x14ac:dyDescent="0.2">
      <c r="B15" s="1">
        <v>44620</v>
      </c>
      <c r="C15" s="14">
        <v>605.15200000000004</v>
      </c>
      <c r="D15" s="22">
        <f t="shared" si="4"/>
        <v>96824.320000000007</v>
      </c>
      <c r="E15" s="23">
        <f>IF((D15-D14)&lt;0,0,(D15-D14))</f>
        <v>33756.960000000006</v>
      </c>
      <c r="G15" s="1">
        <v>44620</v>
      </c>
      <c r="H15" s="14">
        <v>7.4939999999999998</v>
      </c>
      <c r="I15" s="22">
        <f t="shared" si="5"/>
        <v>11241</v>
      </c>
      <c r="J15" s="23">
        <f>IF((I15-I14)&lt;0,0,(I15-I14))</f>
        <v>3928.5</v>
      </c>
      <c r="L15" s="27">
        <f t="shared" si="6"/>
        <v>29828.460000000006</v>
      </c>
    </row>
    <row r="16" spans="1:12" x14ac:dyDescent="0.2">
      <c r="B16" s="1">
        <v>44651</v>
      </c>
      <c r="C16" s="14">
        <v>942.44200000000001</v>
      </c>
      <c r="D16" s="22">
        <f t="shared" si="4"/>
        <v>150790.72</v>
      </c>
      <c r="E16" s="23">
        <f t="shared" ref="E16:E25" si="7">IF((D16-D15)&lt;0,0,(D16-D15))</f>
        <v>53966.399999999994</v>
      </c>
      <c r="G16" s="1">
        <v>44651</v>
      </c>
      <c r="H16" s="14">
        <v>17.026</v>
      </c>
      <c r="I16" s="22">
        <f t="shared" si="5"/>
        <v>25539</v>
      </c>
      <c r="J16" s="23">
        <f t="shared" ref="J16:J25" si="8">IF((I16-I15)&lt;0,0,(I16-I15))</f>
        <v>14298</v>
      </c>
      <c r="L16" s="27">
        <f t="shared" si="6"/>
        <v>39668.399999999994</v>
      </c>
    </row>
    <row r="17" spans="2:14" x14ac:dyDescent="0.2">
      <c r="B17" s="1">
        <v>44681</v>
      </c>
      <c r="C17" s="14">
        <v>1341.537</v>
      </c>
      <c r="D17" s="22">
        <f t="shared" si="4"/>
        <v>214645.92</v>
      </c>
      <c r="E17" s="23">
        <f t="shared" si="7"/>
        <v>63855.200000000012</v>
      </c>
      <c r="G17" s="1">
        <v>44681</v>
      </c>
      <c r="H17" s="14">
        <v>40.353999999999999</v>
      </c>
      <c r="I17" s="22">
        <f t="shared" si="5"/>
        <v>60531</v>
      </c>
      <c r="J17" s="23">
        <f t="shared" si="8"/>
        <v>34992</v>
      </c>
      <c r="L17" s="27">
        <f t="shared" si="6"/>
        <v>28863.200000000012</v>
      </c>
    </row>
    <row r="18" spans="2:14" x14ac:dyDescent="0.2">
      <c r="B18" s="1">
        <v>44712</v>
      </c>
      <c r="C18" s="14">
        <v>1767.1369999999999</v>
      </c>
      <c r="D18" s="22">
        <f t="shared" si="4"/>
        <v>282741.92</v>
      </c>
      <c r="E18" s="23">
        <f t="shared" si="7"/>
        <v>68095.999999999971</v>
      </c>
      <c r="G18" s="1">
        <v>44712</v>
      </c>
      <c r="H18" s="14">
        <v>64.781000000000006</v>
      </c>
      <c r="I18" s="22">
        <f t="shared" si="5"/>
        <v>97171.500000000015</v>
      </c>
      <c r="J18" s="23">
        <f t="shared" si="8"/>
        <v>36640.500000000015</v>
      </c>
      <c r="L18" s="27">
        <f t="shared" si="6"/>
        <v>31455.499999999956</v>
      </c>
    </row>
    <row r="19" spans="2:14" x14ac:dyDescent="0.2">
      <c r="B19" s="1">
        <v>44742</v>
      </c>
      <c r="C19" s="14">
        <v>2195.319</v>
      </c>
      <c r="D19" s="22">
        <f t="shared" si="4"/>
        <v>351251.04</v>
      </c>
      <c r="E19" s="23">
        <f t="shared" si="7"/>
        <v>68509.119999999995</v>
      </c>
      <c r="G19" s="1">
        <v>44742</v>
      </c>
      <c r="H19" s="14">
        <v>89.12</v>
      </c>
      <c r="I19" s="22">
        <f t="shared" si="5"/>
        <v>133680</v>
      </c>
      <c r="J19" s="23">
        <f t="shared" si="8"/>
        <v>36508.499999999985</v>
      </c>
      <c r="L19" s="27">
        <f t="shared" si="6"/>
        <v>32000.62000000001</v>
      </c>
    </row>
    <row r="20" spans="2:14" x14ac:dyDescent="0.2">
      <c r="B20" s="1">
        <v>44773</v>
      </c>
      <c r="C20" s="14">
        <v>2686.527</v>
      </c>
      <c r="D20" s="22">
        <f t="shared" si="4"/>
        <v>429844.32</v>
      </c>
      <c r="E20" s="23">
        <f t="shared" si="7"/>
        <v>78593.280000000028</v>
      </c>
      <c r="G20" s="1">
        <v>44773</v>
      </c>
      <c r="H20" s="14">
        <v>119.5</v>
      </c>
      <c r="I20" s="22">
        <f t="shared" si="5"/>
        <v>179250</v>
      </c>
      <c r="J20" s="23">
        <f t="shared" si="8"/>
        <v>45570</v>
      </c>
      <c r="L20" s="27">
        <f t="shared" si="6"/>
        <v>33023.280000000028</v>
      </c>
    </row>
    <row r="21" spans="2:14" x14ac:dyDescent="0.2">
      <c r="B21" s="1">
        <v>44804</v>
      </c>
      <c r="C21" s="14">
        <v>3106.9720000000002</v>
      </c>
      <c r="D21" s="22">
        <f t="shared" si="4"/>
        <v>497115.52</v>
      </c>
      <c r="E21" s="23">
        <f t="shared" si="7"/>
        <v>67271.200000000012</v>
      </c>
      <c r="G21" s="1">
        <v>44804</v>
      </c>
      <c r="H21" s="14">
        <v>144.715</v>
      </c>
      <c r="I21" s="22">
        <f t="shared" si="5"/>
        <v>217072.5</v>
      </c>
      <c r="J21" s="23">
        <f t="shared" si="8"/>
        <v>37822.5</v>
      </c>
      <c r="L21" s="27">
        <f t="shared" si="6"/>
        <v>29448.700000000012</v>
      </c>
    </row>
    <row r="22" spans="2:14" x14ac:dyDescent="0.2">
      <c r="B22" s="1">
        <v>44834</v>
      </c>
      <c r="C22" s="14">
        <v>3429.2669999999998</v>
      </c>
      <c r="D22" s="22">
        <f t="shared" si="4"/>
        <v>548682.72</v>
      </c>
      <c r="E22" s="23">
        <f t="shared" si="7"/>
        <v>51567.199999999953</v>
      </c>
      <c r="G22" s="1">
        <v>44834</v>
      </c>
      <c r="H22" s="14">
        <v>162.03299999999999</v>
      </c>
      <c r="I22" s="22">
        <f t="shared" si="5"/>
        <v>243049.49999999997</v>
      </c>
      <c r="J22" s="23">
        <f t="shared" si="8"/>
        <v>25976.999999999971</v>
      </c>
      <c r="L22" s="27">
        <f t="shared" si="6"/>
        <v>25590.199999999983</v>
      </c>
    </row>
    <row r="23" spans="2:14" x14ac:dyDescent="0.2">
      <c r="B23" s="1">
        <v>44865</v>
      </c>
      <c r="C23" s="14">
        <v>3704.989</v>
      </c>
      <c r="D23" s="22">
        <f t="shared" si="4"/>
        <v>592798.24</v>
      </c>
      <c r="E23" s="23">
        <f t="shared" si="7"/>
        <v>44115.520000000019</v>
      </c>
      <c r="G23" s="1">
        <v>44865</v>
      </c>
      <c r="H23" s="14">
        <v>177.41800000000001</v>
      </c>
      <c r="I23" s="22">
        <f t="shared" si="5"/>
        <v>266127</v>
      </c>
      <c r="J23" s="23">
        <f t="shared" si="8"/>
        <v>23077.500000000029</v>
      </c>
      <c r="L23" s="27">
        <f t="shared" si="6"/>
        <v>21038.01999999999</v>
      </c>
      <c r="N23" s="37"/>
    </row>
    <row r="24" spans="2:14" x14ac:dyDescent="0.2">
      <c r="B24" s="1">
        <v>44895</v>
      </c>
      <c r="C24" s="14">
        <v>3848.6959999999999</v>
      </c>
      <c r="D24" s="22">
        <f t="shared" si="4"/>
        <v>615791.35999999999</v>
      </c>
      <c r="E24" s="23">
        <f t="shared" si="7"/>
        <v>22993.119999999995</v>
      </c>
      <c r="G24" s="1">
        <v>44895</v>
      </c>
      <c r="H24" s="14">
        <v>182.11799999999999</v>
      </c>
      <c r="I24" s="22">
        <f t="shared" si="5"/>
        <v>273177</v>
      </c>
      <c r="J24" s="23">
        <f t="shared" si="8"/>
        <v>7050</v>
      </c>
      <c r="L24" s="27">
        <f t="shared" si="6"/>
        <v>15943.119999999995</v>
      </c>
    </row>
    <row r="25" spans="2:14" ht="16" thickBot="1" x14ac:dyDescent="0.25">
      <c r="B25" s="1">
        <v>44926</v>
      </c>
      <c r="C25" s="15">
        <v>3901.9270000000001</v>
      </c>
      <c r="D25" s="24">
        <f t="shared" si="4"/>
        <v>624308.32000000007</v>
      </c>
      <c r="E25" s="23">
        <f t="shared" si="7"/>
        <v>8516.9600000000792</v>
      </c>
      <c r="G25" s="1">
        <v>44926</v>
      </c>
      <c r="H25" s="15">
        <v>182.29599999999999</v>
      </c>
      <c r="I25" s="24">
        <f t="shared" si="5"/>
        <v>273444</v>
      </c>
      <c r="J25" s="23">
        <f t="shared" si="8"/>
        <v>267</v>
      </c>
      <c r="L25" s="36">
        <f t="shared" si="6"/>
        <v>8249.9600000000792</v>
      </c>
      <c r="N25" s="37"/>
    </row>
    <row r="26" spans="2:14" ht="16" thickBot="1" x14ac:dyDescent="0.25">
      <c r="D26" s="12" t="s">
        <v>15</v>
      </c>
      <c r="E26" s="32">
        <f>SUM(E14:E25)</f>
        <v>586656.32000000007</v>
      </c>
      <c r="I26" s="12" t="s">
        <v>16</v>
      </c>
      <c r="J26" s="32">
        <f>SUM(J14:J25)</f>
        <v>267645</v>
      </c>
      <c r="L26" s="32">
        <f>SUM(L14:L25)</f>
        <v>319011.32000000007</v>
      </c>
      <c r="N26" s="37"/>
    </row>
    <row r="27" spans="2:14" x14ac:dyDescent="0.2">
      <c r="B27" s="18">
        <v>44957</v>
      </c>
      <c r="C27" s="19">
        <v>4003.73</v>
      </c>
      <c r="D27" s="20">
        <f t="shared" ref="D27:D38" si="9">C27*$C$7</f>
        <v>640596.80000000005</v>
      </c>
      <c r="E27" s="25">
        <f>IF((D27-D25)&lt;0,0,(D27-D25))</f>
        <v>16288.479999999981</v>
      </c>
      <c r="G27" s="18">
        <v>44957</v>
      </c>
      <c r="H27" s="19">
        <v>182.77</v>
      </c>
      <c r="I27" s="26">
        <f t="shared" ref="I27:I38" si="10">H27*$H$7</f>
        <v>274155</v>
      </c>
      <c r="J27" s="25">
        <f>IF((I27-I25)&lt;0,0,(I27-I25))</f>
        <v>711</v>
      </c>
      <c r="L27" s="27">
        <f t="shared" ref="L27:L38" si="11">E27-J27</f>
        <v>15577.479999999981</v>
      </c>
    </row>
    <row r="28" spans="2:14" x14ac:dyDescent="0.2">
      <c r="B28" s="1">
        <v>44985</v>
      </c>
      <c r="C28" s="14">
        <v>4206.04</v>
      </c>
      <c r="D28" s="16">
        <f t="shared" si="9"/>
        <v>672966.4</v>
      </c>
      <c r="E28" s="23">
        <f>IF((D28-D27)&lt;0,0,(D28-D27))</f>
        <v>32369.599999999977</v>
      </c>
      <c r="G28" s="1">
        <v>44985</v>
      </c>
      <c r="H28" s="14">
        <v>184.92</v>
      </c>
      <c r="I28" s="22">
        <f t="shared" si="10"/>
        <v>277380</v>
      </c>
      <c r="J28" s="23">
        <f>IF((I28-I27)&lt;0,0,(I28-I27))</f>
        <v>3225</v>
      </c>
      <c r="L28" s="27">
        <f t="shared" si="11"/>
        <v>29144.599999999977</v>
      </c>
    </row>
    <row r="29" spans="2:14" x14ac:dyDescent="0.2">
      <c r="B29" s="1">
        <v>45016</v>
      </c>
      <c r="C29" s="14">
        <v>4532.0810000000001</v>
      </c>
      <c r="D29" s="16">
        <f t="shared" si="9"/>
        <v>725132.96</v>
      </c>
      <c r="E29" s="23">
        <f t="shared" ref="E29:E38" si="12">IF((D29-D28)&lt;0,0,(D29-D28))</f>
        <v>52166.559999999939</v>
      </c>
      <c r="G29" s="1">
        <v>45016</v>
      </c>
      <c r="H29" s="14">
        <v>201.39699999999999</v>
      </c>
      <c r="I29" s="22">
        <f t="shared" si="10"/>
        <v>302095.5</v>
      </c>
      <c r="J29" s="23">
        <f t="shared" ref="J29:J38" si="13">IF((I29-I28)&lt;0,0,(I29-I28))</f>
        <v>24715.5</v>
      </c>
      <c r="L29" s="27">
        <f t="shared" si="11"/>
        <v>27451.059999999939</v>
      </c>
    </row>
    <row r="30" spans="2:14" x14ac:dyDescent="0.2">
      <c r="B30" s="1">
        <v>45046</v>
      </c>
      <c r="C30" s="14">
        <v>4875.0609999999997</v>
      </c>
      <c r="D30" s="16">
        <f t="shared" si="9"/>
        <v>780009.76</v>
      </c>
      <c r="E30" s="23">
        <f t="shared" si="12"/>
        <v>54876.800000000047</v>
      </c>
      <c r="G30" s="1">
        <v>45046</v>
      </c>
      <c r="H30" s="14">
        <v>221.40100000000001</v>
      </c>
      <c r="I30" s="22">
        <f t="shared" si="10"/>
        <v>332101.5</v>
      </c>
      <c r="J30" s="23">
        <f t="shared" si="13"/>
        <v>30006</v>
      </c>
      <c r="L30" s="27">
        <f t="shared" si="11"/>
        <v>24870.800000000047</v>
      </c>
    </row>
    <row r="31" spans="2:14" x14ac:dyDescent="0.2">
      <c r="B31" s="1">
        <v>45077</v>
      </c>
      <c r="C31" s="14">
        <v>5242.0249999999996</v>
      </c>
      <c r="D31" s="16">
        <f t="shared" si="9"/>
        <v>838724</v>
      </c>
      <c r="E31" s="23">
        <f t="shared" si="12"/>
        <v>58714.239999999991</v>
      </c>
      <c r="G31" s="1">
        <v>45077</v>
      </c>
      <c r="H31" s="14">
        <v>242.495</v>
      </c>
      <c r="I31" s="22">
        <f t="shared" si="10"/>
        <v>363742.5</v>
      </c>
      <c r="J31" s="23">
        <f t="shared" si="13"/>
        <v>31641</v>
      </c>
      <c r="L31" s="27">
        <f t="shared" si="11"/>
        <v>27073.239999999991</v>
      </c>
    </row>
    <row r="32" spans="2:14" x14ac:dyDescent="0.2">
      <c r="B32" s="1">
        <v>45107</v>
      </c>
      <c r="C32" s="14">
        <v>5653.7560000000003</v>
      </c>
      <c r="D32" s="16">
        <f t="shared" si="9"/>
        <v>904600.96000000008</v>
      </c>
      <c r="E32" s="23">
        <f t="shared" si="12"/>
        <v>65876.960000000079</v>
      </c>
      <c r="G32" s="1">
        <v>45107</v>
      </c>
      <c r="H32" s="14">
        <v>266.12900000000002</v>
      </c>
      <c r="I32" s="22">
        <f t="shared" si="10"/>
        <v>399193.5</v>
      </c>
      <c r="J32" s="23">
        <f t="shared" si="13"/>
        <v>35451</v>
      </c>
      <c r="L32" s="27">
        <f t="shared" si="11"/>
        <v>30425.960000000079</v>
      </c>
    </row>
    <row r="33" spans="2:12" x14ac:dyDescent="0.2">
      <c r="B33" s="1">
        <v>45138</v>
      </c>
      <c r="C33" s="14">
        <v>6115.107</v>
      </c>
      <c r="D33" s="16">
        <f t="shared" si="9"/>
        <v>978417.12</v>
      </c>
      <c r="E33" s="23">
        <f t="shared" si="12"/>
        <v>73816.159999999916</v>
      </c>
      <c r="G33" s="1">
        <v>45138</v>
      </c>
      <c r="H33" s="14">
        <v>292.34800000000001</v>
      </c>
      <c r="I33" s="22">
        <f t="shared" si="10"/>
        <v>438522</v>
      </c>
      <c r="J33" s="23">
        <f t="shared" si="13"/>
        <v>39328.5</v>
      </c>
      <c r="L33" s="27">
        <f t="shared" si="11"/>
        <v>34487.659999999916</v>
      </c>
    </row>
    <row r="34" spans="2:12" x14ac:dyDescent="0.2">
      <c r="B34" s="1">
        <v>45169</v>
      </c>
      <c r="C34" s="14">
        <v>6544.9309999999996</v>
      </c>
      <c r="D34" s="16">
        <f t="shared" si="9"/>
        <v>1047188.96</v>
      </c>
      <c r="E34" s="23">
        <f t="shared" si="12"/>
        <v>68771.839999999967</v>
      </c>
      <c r="G34" s="1">
        <v>45169</v>
      </c>
      <c r="H34" s="14">
        <v>318.88</v>
      </c>
      <c r="I34" s="22">
        <f t="shared" si="10"/>
        <v>478320</v>
      </c>
      <c r="J34" s="23">
        <f t="shared" si="13"/>
        <v>39798</v>
      </c>
      <c r="L34" s="27">
        <f t="shared" si="11"/>
        <v>28973.839999999967</v>
      </c>
    </row>
    <row r="35" spans="2:12" x14ac:dyDescent="0.2">
      <c r="B35" s="1">
        <v>45199</v>
      </c>
      <c r="C35" s="14">
        <v>6896.1329999999998</v>
      </c>
      <c r="D35" s="16">
        <f t="shared" si="9"/>
        <v>1103381.28</v>
      </c>
      <c r="E35" s="23">
        <f t="shared" si="12"/>
        <v>56192.320000000065</v>
      </c>
      <c r="G35" s="1">
        <v>45199</v>
      </c>
      <c r="H35" s="14">
        <v>338.22199999999998</v>
      </c>
      <c r="I35" s="22">
        <f t="shared" si="10"/>
        <v>507332.99999999994</v>
      </c>
      <c r="J35" s="23">
        <f t="shared" si="13"/>
        <v>29012.999999999942</v>
      </c>
      <c r="L35" s="27">
        <f t="shared" si="11"/>
        <v>27179.320000000123</v>
      </c>
    </row>
    <row r="36" spans="2:12" x14ac:dyDescent="0.2">
      <c r="B36" s="1">
        <v>45230</v>
      </c>
      <c r="C36" s="14">
        <v>7142.0150000000003</v>
      </c>
      <c r="D36" s="16">
        <f t="shared" si="9"/>
        <v>1142722.4000000001</v>
      </c>
      <c r="E36" s="23">
        <f t="shared" si="12"/>
        <v>39341.120000000112</v>
      </c>
      <c r="G36" s="1">
        <v>45230</v>
      </c>
      <c r="H36" s="14">
        <v>350.60399999999998</v>
      </c>
      <c r="I36" s="22">
        <f t="shared" si="10"/>
        <v>525906</v>
      </c>
      <c r="J36" s="23">
        <f t="shared" si="13"/>
        <v>18573.000000000058</v>
      </c>
      <c r="L36" s="27">
        <f t="shared" si="11"/>
        <v>20768.120000000054</v>
      </c>
    </row>
    <row r="37" spans="2:12" x14ac:dyDescent="0.2">
      <c r="B37" s="1">
        <v>45260</v>
      </c>
      <c r="C37" s="14">
        <v>7323.6679999999997</v>
      </c>
      <c r="D37" s="16">
        <f t="shared" si="9"/>
        <v>1171786.8799999999</v>
      </c>
      <c r="E37" s="23">
        <f t="shared" si="12"/>
        <v>29064.479999999749</v>
      </c>
      <c r="G37" s="1">
        <v>45260</v>
      </c>
      <c r="H37" s="14">
        <v>355.22800000000001</v>
      </c>
      <c r="I37" s="22">
        <f t="shared" si="10"/>
        <v>532842</v>
      </c>
      <c r="J37" s="23">
        <f t="shared" si="13"/>
        <v>6936</v>
      </c>
      <c r="L37" s="27">
        <f t="shared" si="11"/>
        <v>22128.479999999749</v>
      </c>
    </row>
    <row r="38" spans="2:12" ht="16" thickBot="1" x14ac:dyDescent="0.25">
      <c r="B38" s="11">
        <v>45291</v>
      </c>
      <c r="C38" s="15">
        <v>7460.5770000000002</v>
      </c>
      <c r="D38" s="21">
        <f t="shared" si="9"/>
        <v>1193692.32</v>
      </c>
      <c r="E38" s="31">
        <f t="shared" si="12"/>
        <v>21905.440000000177</v>
      </c>
      <c r="G38" s="1">
        <v>45291</v>
      </c>
      <c r="H38" s="15">
        <v>357.61</v>
      </c>
      <c r="I38" s="24">
        <f t="shared" si="10"/>
        <v>536415</v>
      </c>
      <c r="J38" s="31">
        <f t="shared" si="13"/>
        <v>3573</v>
      </c>
      <c r="L38" s="36">
        <f t="shared" si="11"/>
        <v>18332.440000000177</v>
      </c>
    </row>
    <row r="39" spans="2:12" ht="16" thickBot="1" x14ac:dyDescent="0.25">
      <c r="D39" s="12" t="s">
        <v>22</v>
      </c>
      <c r="E39" s="32">
        <f>SUM(E27:E38)</f>
        <v>569384</v>
      </c>
      <c r="I39" s="12" t="s">
        <v>23</v>
      </c>
      <c r="J39" s="32">
        <f>SUM(J27:J38)</f>
        <v>262971</v>
      </c>
      <c r="L39" s="32">
        <f>SUM(L27:L38)</f>
        <v>306413</v>
      </c>
    </row>
    <row r="40" spans="2:12" x14ac:dyDescent="0.2">
      <c r="B40" s="18">
        <v>45322</v>
      </c>
      <c r="C40" s="19">
        <v>7594.7950000000001</v>
      </c>
      <c r="D40" s="20">
        <f t="shared" ref="D40:D51" si="14">C40*$C$7</f>
        <v>1215167.2</v>
      </c>
      <c r="E40" s="25">
        <f>IF((D40-D38)&lt;0,0,(D40-D38))</f>
        <v>21474.879999999888</v>
      </c>
      <c r="G40" s="18">
        <v>45322</v>
      </c>
      <c r="H40" s="19">
        <v>358.59</v>
      </c>
      <c r="I40" s="26">
        <f t="shared" ref="I40:I51" si="15">H40*$H$7</f>
        <v>537885</v>
      </c>
      <c r="J40" s="25">
        <f>IF((I40-I38)&lt;0,0,(I40-I38))</f>
        <v>1470</v>
      </c>
      <c r="L40" s="27">
        <f t="shared" ref="L40:L51" si="16">E40-J40</f>
        <v>20004.879999999888</v>
      </c>
    </row>
    <row r="41" spans="2:12" x14ac:dyDescent="0.2">
      <c r="B41" s="1">
        <v>45351</v>
      </c>
      <c r="C41" s="14">
        <v>7730.3029999999999</v>
      </c>
      <c r="D41" s="16">
        <f t="shared" si="14"/>
        <v>1236848.48</v>
      </c>
      <c r="E41" s="23">
        <f>IF((D41-D40)&lt;0,0,(D41-D40))</f>
        <v>21681.280000000028</v>
      </c>
      <c r="G41" s="1">
        <v>45351</v>
      </c>
      <c r="H41" s="14">
        <v>359.50299999999999</v>
      </c>
      <c r="I41" s="22">
        <f t="shared" si="15"/>
        <v>539254.5</v>
      </c>
      <c r="J41" s="23">
        <f>IF((I41-I40)&lt;0,0,(I41-I40))</f>
        <v>1369.5</v>
      </c>
      <c r="L41" s="27">
        <f t="shared" si="16"/>
        <v>20311.780000000028</v>
      </c>
    </row>
    <row r="42" spans="2:12" x14ac:dyDescent="0.2">
      <c r="B42" s="1">
        <v>45382</v>
      </c>
      <c r="C42" s="14">
        <v>7997.5649999999996</v>
      </c>
      <c r="D42" s="16">
        <f t="shared" si="14"/>
        <v>1279610.3999999999</v>
      </c>
      <c r="E42" s="23">
        <f t="shared" ref="E42:E51" si="17">IF((D42-D41)&lt;0,0,(D42-D41))</f>
        <v>42761.919999999925</v>
      </c>
      <c r="G42" s="1">
        <v>45382</v>
      </c>
      <c r="H42" s="14">
        <v>370.75099999999998</v>
      </c>
      <c r="I42" s="22">
        <f t="shared" si="15"/>
        <v>556126.5</v>
      </c>
      <c r="J42" s="23">
        <f t="shared" ref="J42:J51" si="18">IF((I42-I41)&lt;0,0,(I42-I41))</f>
        <v>16872</v>
      </c>
      <c r="L42" s="27">
        <f t="shared" si="16"/>
        <v>25889.919999999925</v>
      </c>
    </row>
    <row r="43" spans="2:12" x14ac:dyDescent="0.2">
      <c r="B43" s="1">
        <v>45412</v>
      </c>
      <c r="C43" s="14">
        <v>8281.5519999999997</v>
      </c>
      <c r="D43" s="16">
        <f t="shared" si="14"/>
        <v>1325048.3199999998</v>
      </c>
      <c r="E43" s="23">
        <f t="shared" si="17"/>
        <v>45437.919999999925</v>
      </c>
      <c r="G43" s="1">
        <v>45412</v>
      </c>
      <c r="H43" s="14">
        <v>385.89</v>
      </c>
      <c r="I43" s="22">
        <f t="shared" si="15"/>
        <v>578835</v>
      </c>
      <c r="J43" s="23">
        <f t="shared" si="18"/>
        <v>22708.5</v>
      </c>
      <c r="L43" s="27">
        <f t="shared" si="16"/>
        <v>22729.419999999925</v>
      </c>
    </row>
    <row r="44" spans="2:12" x14ac:dyDescent="0.2">
      <c r="B44" s="1">
        <v>45443</v>
      </c>
      <c r="C44" s="14">
        <v>8547.1939999999995</v>
      </c>
      <c r="D44" s="16">
        <f t="shared" si="14"/>
        <v>1367551.04</v>
      </c>
      <c r="E44" s="23">
        <f t="shared" si="17"/>
        <v>42502.720000000205</v>
      </c>
      <c r="G44" s="1">
        <v>45443</v>
      </c>
      <c r="H44" s="14">
        <v>398.9871</v>
      </c>
      <c r="I44" s="22">
        <f t="shared" si="15"/>
        <v>598480.65</v>
      </c>
      <c r="J44" s="23">
        <f t="shared" si="18"/>
        <v>19645.650000000023</v>
      </c>
      <c r="L44" s="27">
        <f t="shared" si="16"/>
        <v>22857.070000000182</v>
      </c>
    </row>
    <row r="45" spans="2:12" x14ac:dyDescent="0.2">
      <c r="B45" s="1">
        <v>45473</v>
      </c>
      <c r="C45" s="14">
        <v>8953.52</v>
      </c>
      <c r="D45" s="16">
        <f t="shared" si="14"/>
        <v>1432563.2000000002</v>
      </c>
      <c r="E45" s="23">
        <f t="shared" si="17"/>
        <v>65012.160000000149</v>
      </c>
      <c r="G45" s="1">
        <v>45473</v>
      </c>
      <c r="H45" s="14">
        <v>420.89100000000002</v>
      </c>
      <c r="I45" s="22">
        <f t="shared" si="15"/>
        <v>631336.5</v>
      </c>
      <c r="J45" s="23">
        <f t="shared" si="18"/>
        <v>32855.849999999977</v>
      </c>
      <c r="L45" s="27">
        <f t="shared" si="16"/>
        <v>32156.310000000172</v>
      </c>
    </row>
    <row r="46" spans="2:12" x14ac:dyDescent="0.2">
      <c r="B46" s="1">
        <v>45504</v>
      </c>
      <c r="C46" s="14">
        <v>9414.7829999999994</v>
      </c>
      <c r="D46" s="16">
        <f t="shared" si="14"/>
        <v>1506365.2799999998</v>
      </c>
      <c r="E46" s="23">
        <f t="shared" si="17"/>
        <v>73802.079999999609</v>
      </c>
      <c r="G46" s="1">
        <v>45504</v>
      </c>
      <c r="H46" s="14">
        <v>439.601</v>
      </c>
      <c r="I46" s="22">
        <f t="shared" si="15"/>
        <v>659401.5</v>
      </c>
      <c r="J46" s="23">
        <f t="shared" si="18"/>
        <v>28065</v>
      </c>
      <c r="L46" s="27">
        <f t="shared" si="16"/>
        <v>45737.079999999609</v>
      </c>
    </row>
    <row r="47" spans="2:12" x14ac:dyDescent="0.2">
      <c r="B47" s="1">
        <v>45535</v>
      </c>
      <c r="C47" s="14">
        <v>9821.0830000000005</v>
      </c>
      <c r="D47" s="16">
        <f t="shared" si="14"/>
        <v>1571373.28</v>
      </c>
      <c r="E47" s="23">
        <f t="shared" si="17"/>
        <v>65008.000000000233</v>
      </c>
      <c r="G47" s="1">
        <v>45535</v>
      </c>
      <c r="H47" s="14">
        <v>455.70699999999999</v>
      </c>
      <c r="I47" s="22">
        <f t="shared" si="15"/>
        <v>683560.5</v>
      </c>
      <c r="J47" s="23">
        <f t="shared" si="18"/>
        <v>24159</v>
      </c>
      <c r="L47" s="27">
        <f t="shared" si="16"/>
        <v>40849.000000000233</v>
      </c>
    </row>
    <row r="48" spans="2:12" x14ac:dyDescent="0.2">
      <c r="B48" s="1">
        <v>45565</v>
      </c>
      <c r="C48" s="14">
        <v>10088.700999999999</v>
      </c>
      <c r="D48" s="16">
        <f t="shared" si="14"/>
        <v>1614192.16</v>
      </c>
      <c r="E48" s="23">
        <f t="shared" si="17"/>
        <v>42818.879999999888</v>
      </c>
      <c r="G48" s="1">
        <v>45565</v>
      </c>
      <c r="H48" s="14">
        <v>468.459</v>
      </c>
      <c r="I48" s="22">
        <f t="shared" si="15"/>
        <v>702688.5</v>
      </c>
      <c r="J48" s="23">
        <f t="shared" si="18"/>
        <v>19128</v>
      </c>
      <c r="L48" s="27">
        <f t="shared" si="16"/>
        <v>23690.879999999888</v>
      </c>
    </row>
    <row r="49" spans="2:12" x14ac:dyDescent="0.2">
      <c r="B49" s="1">
        <v>45596</v>
      </c>
      <c r="C49" s="14">
        <v>10255.248</v>
      </c>
      <c r="D49" s="16">
        <f t="shared" si="14"/>
        <v>1640839.68</v>
      </c>
      <c r="E49" s="23">
        <f t="shared" si="17"/>
        <v>26647.520000000019</v>
      </c>
      <c r="G49" s="1">
        <v>45596</v>
      </c>
      <c r="H49" s="14">
        <v>474.34399999999999</v>
      </c>
      <c r="I49" s="22">
        <f t="shared" si="15"/>
        <v>711516</v>
      </c>
      <c r="J49" s="23">
        <f t="shared" si="18"/>
        <v>8827.5</v>
      </c>
      <c r="L49" s="27">
        <f t="shared" si="16"/>
        <v>17820.020000000019</v>
      </c>
    </row>
    <row r="50" spans="2:12" x14ac:dyDescent="0.2">
      <c r="B50" s="1">
        <v>45626</v>
      </c>
      <c r="C50" s="14">
        <v>10402.177</v>
      </c>
      <c r="D50" s="16">
        <f t="shared" si="14"/>
        <v>1664348.3199999998</v>
      </c>
      <c r="E50" s="23">
        <f t="shared" si="17"/>
        <v>23508.639999999898</v>
      </c>
      <c r="G50" s="1">
        <v>45626</v>
      </c>
      <c r="H50" s="14">
        <v>476.37099999999998</v>
      </c>
      <c r="I50" s="22">
        <f t="shared" si="15"/>
        <v>714556.5</v>
      </c>
      <c r="J50" s="23">
        <f t="shared" si="18"/>
        <v>3040.5</v>
      </c>
      <c r="L50" s="27">
        <f t="shared" si="16"/>
        <v>20468.139999999898</v>
      </c>
    </row>
    <row r="51" spans="2:12" ht="16" thickBot="1" x14ac:dyDescent="0.25">
      <c r="B51" s="11">
        <v>45657</v>
      </c>
      <c r="C51" s="15"/>
      <c r="D51" s="21">
        <f t="shared" si="14"/>
        <v>0</v>
      </c>
      <c r="E51" s="31">
        <f t="shared" si="17"/>
        <v>0</v>
      </c>
      <c r="G51" s="11">
        <v>45657</v>
      </c>
      <c r="H51" s="15"/>
      <c r="I51" s="24">
        <f t="shared" si="15"/>
        <v>0</v>
      </c>
      <c r="J51" s="31">
        <f t="shared" si="18"/>
        <v>0</v>
      </c>
      <c r="L51" s="36">
        <f t="shared" si="16"/>
        <v>0</v>
      </c>
    </row>
    <row r="52" spans="2:12" ht="16" thickBot="1" x14ac:dyDescent="0.25">
      <c r="D52" s="12" t="s">
        <v>24</v>
      </c>
      <c r="E52" s="32">
        <f>SUM(E40:E51)</f>
        <v>470655.99999999977</v>
      </c>
      <c r="I52" s="12" t="s">
        <v>25</v>
      </c>
      <c r="J52" s="32">
        <f>SUM(J40:J51)</f>
        <v>178141.5</v>
      </c>
      <c r="L52" s="32">
        <f>SUM(L40:L51)</f>
        <v>292514.49999999977</v>
      </c>
    </row>
  </sheetData>
  <mergeCells count="9">
    <mergeCell ref="L5:L8"/>
    <mergeCell ref="G5:I5"/>
    <mergeCell ref="H6:I6"/>
    <mergeCell ref="H7:I7"/>
    <mergeCell ref="B5:D5"/>
    <mergeCell ref="E5:E8"/>
    <mergeCell ref="C6:D6"/>
    <mergeCell ref="C7:D7"/>
    <mergeCell ref="J5:J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RUIZ</dc:creator>
  <cp:lastModifiedBy>Microsoft Office User</cp:lastModifiedBy>
  <cp:lastPrinted>2024-12-18T17:48:48Z</cp:lastPrinted>
  <dcterms:created xsi:type="dcterms:W3CDTF">2018-10-15T15:25:38Z</dcterms:created>
  <dcterms:modified xsi:type="dcterms:W3CDTF">2024-12-18T17:51:36Z</dcterms:modified>
</cp:coreProperties>
</file>